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4 Q4 -- Fourth Quarterly 04-01-24 to 06-30-24\"/>
    </mc:Choice>
  </mc:AlternateContent>
  <xr:revisionPtr revIDLastSave="0" documentId="13_ncr:1_{80B63E09-D217-4228-BB6F-65D537A90090}" xr6:coauthVersionLast="47" xr6:coauthVersionMax="47" xr10:uidLastSave="{00000000-0000-0000-0000-000000000000}"/>
  <bookViews>
    <workbookView xWindow="1152" yWindow="1152" windowWidth="21300" windowHeight="10932" activeTab="1" xr2:uid="{00000000-000D-0000-FFFF-FFFF00000000}"/>
  </bookViews>
  <sheets>
    <sheet name="LINCOLN - Katschke" sheetId="1" r:id="rId1"/>
    <sheet name="LINCOLN - Manuele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2" i="3" l="1"/>
  <c r="Y12" i="3"/>
  <c r="Z12" i="3"/>
  <c r="Z13" i="3" s="1"/>
  <c r="AA12" i="3"/>
  <c r="AA13" i="3" s="1"/>
  <c r="W12" i="3"/>
  <c r="X12" i="1"/>
  <c r="Y12" i="1"/>
  <c r="Z12" i="1"/>
  <c r="AA12" i="1"/>
  <c r="W12" i="1"/>
  <c r="X19" i="3"/>
  <c r="Y19" i="3"/>
  <c r="X17" i="3"/>
  <c r="Y17" i="3"/>
  <c r="Z17" i="3"/>
  <c r="AA17" i="3"/>
  <c r="X4" i="3"/>
  <c r="Y4" i="3"/>
  <c r="Z4" i="3"/>
  <c r="AA4" i="3"/>
  <c r="X5" i="3"/>
  <c r="Y5" i="3"/>
  <c r="Z5" i="3"/>
  <c r="AA5" i="3"/>
  <c r="X6" i="3"/>
  <c r="Y6" i="3"/>
  <c r="Z6" i="3"/>
  <c r="AA6" i="3"/>
  <c r="X7" i="3"/>
  <c r="Y7" i="3"/>
  <c r="Z7" i="3"/>
  <c r="AA7" i="3"/>
  <c r="X8" i="3"/>
  <c r="Y8" i="3"/>
  <c r="Z8" i="3"/>
  <c r="AA8" i="3"/>
  <c r="X9" i="3"/>
  <c r="Y9" i="3"/>
  <c r="Z9" i="3"/>
  <c r="AA9" i="3"/>
  <c r="X10" i="3"/>
  <c r="Y10" i="3"/>
  <c r="Z10" i="3"/>
  <c r="AA10" i="3"/>
  <c r="X11" i="3"/>
  <c r="Y11" i="3"/>
  <c r="Z11" i="3"/>
  <c r="AA11" i="3"/>
  <c r="X13" i="3"/>
  <c r="Y13" i="3"/>
  <c r="W5" i="3"/>
  <c r="W6" i="3"/>
  <c r="W7" i="3"/>
  <c r="W8" i="3"/>
  <c r="W9" i="3"/>
  <c r="W10" i="3"/>
  <c r="W11" i="3"/>
  <c r="W17" i="3"/>
  <c r="X16" i="3"/>
  <c r="Y16" i="3"/>
  <c r="AB6" i="1" l="1"/>
  <c r="AB7" i="1"/>
  <c r="AB8" i="1"/>
  <c r="AB9" i="1"/>
  <c r="AB10" i="1"/>
  <c r="AB12" i="1"/>
  <c r="X19" i="1"/>
  <c r="Y19" i="1"/>
  <c r="X17" i="1"/>
  <c r="Y17" i="1"/>
  <c r="Z17" i="1"/>
  <c r="AA17" i="1"/>
  <c r="X4" i="1"/>
  <c r="Y4" i="1"/>
  <c r="Z4" i="1"/>
  <c r="AA4" i="1"/>
  <c r="X5" i="1"/>
  <c r="Y5" i="1"/>
  <c r="Z5" i="1"/>
  <c r="AA5" i="1"/>
  <c r="X7" i="1"/>
  <c r="Y7" i="1"/>
  <c r="Z7" i="1"/>
  <c r="AA7" i="1"/>
  <c r="X8" i="1"/>
  <c r="Y8" i="1"/>
  <c r="Z8" i="1"/>
  <c r="AA8" i="1"/>
  <c r="X9" i="1"/>
  <c r="Y9" i="1"/>
  <c r="Z9" i="1"/>
  <c r="AA9" i="1"/>
  <c r="X10" i="1"/>
  <c r="Y10" i="1"/>
  <c r="Z10" i="1"/>
  <c r="AA10" i="1"/>
  <c r="X11" i="1"/>
  <c r="Y11" i="1"/>
  <c r="Z11" i="1"/>
  <c r="AA11" i="1"/>
  <c r="AB11" i="1" s="1"/>
  <c r="X16" i="1"/>
  <c r="Y16" i="1"/>
  <c r="W4" i="3"/>
  <c r="W7" i="1"/>
  <c r="W17" i="1"/>
  <c r="W5" i="1"/>
  <c r="W8" i="1"/>
  <c r="W9" i="1"/>
  <c r="W10" i="1"/>
  <c r="W11" i="1"/>
  <c r="W4" i="1"/>
  <c r="Z16" i="1"/>
  <c r="AA16" i="1"/>
  <c r="W16" i="1"/>
  <c r="V16" i="1"/>
  <c r="V3" i="1"/>
  <c r="Z16" i="3" l="1"/>
  <c r="AA16" i="3"/>
  <c r="W16" i="3"/>
  <c r="AB18" i="3" l="1"/>
  <c r="V16" i="3"/>
  <c r="AB18" i="1"/>
  <c r="Z19" i="1"/>
  <c r="AA19" i="1"/>
  <c r="Z19" i="3"/>
  <c r="AA19" i="3"/>
  <c r="AB8" i="3"/>
  <c r="V3" i="3"/>
  <c r="AB19" i="3" l="1"/>
  <c r="AB17" i="3"/>
  <c r="AB11" i="3"/>
  <c r="AB6" i="3"/>
  <c r="AB12" i="3"/>
  <c r="Z13" i="1"/>
  <c r="AA13" i="1"/>
  <c r="W13" i="1"/>
  <c r="AB5" i="1"/>
  <c r="AB19" i="1"/>
  <c r="AB4" i="1"/>
  <c r="AB17" i="1"/>
  <c r="W19" i="3"/>
  <c r="AB7" i="3"/>
  <c r="W13" i="3"/>
  <c r="AB10" i="3"/>
  <c r="AB5" i="3"/>
  <c r="AB13" i="3"/>
  <c r="AB4" i="3"/>
  <c r="W19" i="1"/>
  <c r="AB13" i="1"/>
  <c r="AB21" i="1" s="1"/>
</calcChain>
</file>

<file path=xl/sharedStrings.xml><?xml version="1.0" encoding="utf-8"?>
<sst xmlns="http://schemas.openxmlformats.org/spreadsheetml/2006/main" count="432" uniqueCount="85">
  <si>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</si>
  <si>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</si>
  <si>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</si>
  <si>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</si>
  <si>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</si>
  <si>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</si>
  <si>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</si>
  <si>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</si>
  <si>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</si>
  <si>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</si>
  <si>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</si>
  <si>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</si>
  <si>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</si>
  <si>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</si>
  <si>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</si>
  <si>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Lincoln</t>
  </si>
  <si>
    <t>Cat. A (non-capital) felonies and cat. B felonies (max. &gt; 10 years)</t>
  </si>
  <si>
    <t>Katschke, Franklin</t>
  </si>
  <si>
    <t>Attorney</t>
  </si>
  <si>
    <t>County</t>
  </si>
  <si>
    <t>Open</t>
  </si>
  <si>
    <t xml:space="preserve">Cat. B Felonies (max. </t>
  </si>
  <si>
    <t>Closed</t>
  </si>
  <si>
    <t>Other</t>
  </si>
  <si>
    <t>23-0094544</t>
  </si>
  <si>
    <t>23-0096859</t>
  </si>
  <si>
    <t>23-0098187</t>
  </si>
  <si>
    <t>Misdemeanor (all other &amp; appeals)</t>
  </si>
  <si>
    <t>Misdemeanor (DUI &amp; DV)</t>
  </si>
  <si>
    <t xml:space="preserve"> </t>
  </si>
  <si>
    <t>Investigator</t>
  </si>
  <si>
    <t>Expert</t>
  </si>
  <si>
    <t>Appeals (Felony &amp; GM)</t>
  </si>
  <si>
    <t>Civil</t>
  </si>
  <si>
    <t>Probation/Parole Violation</t>
  </si>
  <si>
    <t>Indigent Defense Workload</t>
  </si>
  <si>
    <t>Non-Indigent Defense Workload</t>
  </si>
  <si>
    <t>Total Time Spent</t>
  </si>
  <si>
    <t>Law Office of Franklin Katschke</t>
  </si>
  <si>
    <t>23-0101100</t>
  </si>
  <si>
    <t>Manuele Law LLC</t>
  </si>
  <si>
    <t>Manuele, Shain</t>
  </si>
  <si>
    <t>23-0099230</t>
  </si>
  <si>
    <t>23-0100412</t>
  </si>
  <si>
    <t/>
  </si>
  <si>
    <t>1 F/T Attorney, 1 Legal Assistant</t>
  </si>
  <si>
    <t>Full Name (Last, First)</t>
  </si>
  <si>
    <t>Case Title</t>
  </si>
  <si>
    <t>Cause Number</t>
  </si>
  <si>
    <t>Case Status</t>
  </si>
  <si>
    <t>22-0089551</t>
  </si>
  <si>
    <t>22 CR 91 A&amp;B</t>
  </si>
  <si>
    <t>CR 0501223</t>
  </si>
  <si>
    <t>CR 0701723</t>
  </si>
  <si>
    <t>23 CR 60</t>
  </si>
  <si>
    <t>State of Nevada</t>
  </si>
  <si>
    <t>CR 0901923</t>
  </si>
  <si>
    <t>23 CR 40</t>
  </si>
  <si>
    <t>24-0101837</t>
  </si>
  <si>
    <t>24-0102709</t>
  </si>
  <si>
    <t>Staff</t>
  </si>
  <si>
    <t>24 CR 4 7G</t>
  </si>
  <si>
    <t>24-0103088</t>
  </si>
  <si>
    <t>23 CR 44</t>
  </si>
  <si>
    <t>21-0002445</t>
  </si>
  <si>
    <t>CR-1002921</t>
  </si>
  <si>
    <t>Cr-1002921</t>
  </si>
  <si>
    <t>Lincoln Time: Fiscal Year 24, Quarter 4</t>
  </si>
  <si>
    <t>23-0097121</t>
  </si>
  <si>
    <t>CR-1003722</t>
  </si>
  <si>
    <t>23-0100395</t>
  </si>
  <si>
    <t>23-0100397</t>
  </si>
  <si>
    <t>23-0100908</t>
  </si>
  <si>
    <t>24-0101839</t>
  </si>
  <si>
    <t>24-0101841</t>
  </si>
  <si>
    <t>24-0102979</t>
  </si>
  <si>
    <t>24-0101843</t>
  </si>
  <si>
    <t>Travel (Attorney)</t>
  </si>
  <si>
    <t>Juvenile (delinquency, supervision, &amp; appeals)</t>
  </si>
  <si>
    <t>Juvenile (probation/parole violations)</t>
  </si>
  <si>
    <t>Private Workload *</t>
  </si>
  <si>
    <t xml:space="preserve">* Lincoln - Manuele Law LLC is permitted to work private cases.  </t>
  </si>
  <si>
    <t>No private case hours reported this quarter.</t>
  </si>
  <si>
    <t>Specialty Court/Arraignments/48 Hour Hearings</t>
  </si>
  <si>
    <t>* Lincoln - Law Office of Franklin Katschke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</si>
</sst>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rgb="FF000000"/>
      <name val="Calibri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3" fillId="0" borderId="0"/>
  </cellStyleXfs>
  <cellXfs count="47">
    <xf numFmtId="0" fontId="0" fillId="0" borderId="0" xfId="0"/>
    <xf numFmtId="164" fontId="1" fillId="0" borderId="0" xfId="0" applyNumberFormat="1" applyFont="1" applyAlignment="1">
      <alignment horizontal="center"/>
    </xf>
    <xf numFmtId="164" fontId="6" fillId="2" borderId="16" xfId="1" applyNumberFormat="1" applyFont="1" applyBorder="1"/>
    <xf numFmtId="164" fontId="6" fillId="2" borderId="17" xfId="1" applyNumberFormat="1" applyFont="1" applyBorder="1"/>
    <xf numFmtId="164" fontId="6" fillId="2" borderId="18" xfId="1" applyNumberFormat="1" applyFont="1" applyBorder="1"/>
    <xf numFmtId="164" fontId="6" fillId="2" borderId="11" xfId="1" applyNumberFormat="1" applyFont="1" applyBorder="1" applyAlignment="1">
      <alignment horizontal="right"/>
    </xf>
    <xf numFmtId="164" fontId="6" fillId="2" borderId="22" xfId="1" applyNumberFormat="1" applyFont="1" applyBorder="1" applyAlignment="1">
      <alignment horizontal="right"/>
    </xf>
    <xf numFmtId="164" fontId="6" fillId="2" borderId="12" xfId="1" applyNumberFormat="1" applyFont="1" applyBorder="1"/>
    <xf numFmtId="164" fontId="6" fillId="2" borderId="13" xfId="1" applyNumberFormat="1" applyFont="1" applyBorder="1"/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4" fillId="0" borderId="8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wrapText="1"/>
    </xf>
    <xf numFmtId="164" fontId="3" fillId="0" borderId="0" xfId="0" applyNumberFormat="1" applyFont="1"/>
    <xf numFmtId="164" fontId="4" fillId="0" borderId="4" xfId="0" applyNumberFormat="1" applyFont="1" applyBorder="1"/>
    <xf numFmtId="164" fontId="0" fillId="0" borderId="16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164" fontId="4" fillId="0" borderId="5" xfId="0" applyNumberFormat="1" applyFont="1" applyBorder="1"/>
    <xf numFmtId="164" fontId="0" fillId="0" borderId="19" xfId="0" applyNumberFormat="1" applyBorder="1"/>
    <xf numFmtId="164" fontId="0" fillId="0" borderId="20" xfId="0" applyNumberFormat="1" applyBorder="1"/>
    <xf numFmtId="164" fontId="0" fillId="0" borderId="21" xfId="0" applyNumberFormat="1" applyBorder="1"/>
    <xf numFmtId="164" fontId="4" fillId="0" borderId="23" xfId="2" applyNumberFormat="1" applyFon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7" fillId="0" borderId="9" xfId="0" applyNumberFormat="1" applyFont="1" applyBorder="1"/>
    <xf numFmtId="164" fontId="0" fillId="0" borderId="9" xfId="0" applyNumberFormat="1" applyBorder="1"/>
    <xf numFmtId="164" fontId="6" fillId="2" borderId="15" xfId="1" applyNumberFormat="1" applyFont="1" applyBorder="1"/>
    <xf numFmtId="164" fontId="6" fillId="0" borderId="14" xfId="1" applyNumberFormat="1" applyFont="1" applyFill="1" applyBorder="1"/>
    <xf numFmtId="164" fontId="6" fillId="2" borderId="10" xfId="1" applyNumberFormat="1" applyFont="1" applyBorder="1"/>
    <xf numFmtId="164" fontId="3" fillId="0" borderId="0" xfId="0" quotePrefix="1" applyNumberFormat="1" applyFont="1"/>
    <xf numFmtId="164" fontId="2" fillId="0" borderId="2" xfId="0" applyNumberFormat="1" applyFont="1" applyBorder="1" applyAlignment="1">
      <alignment vertical="top" wrapText="1"/>
    </xf>
    <xf numFmtId="164" fontId="2" fillId="0" borderId="0" xfId="0" applyNumberFormat="1" applyFont="1" applyAlignment="1">
      <alignment vertical="top" wrapText="1"/>
    </xf>
    <xf numFmtId="164" fontId="7" fillId="0" borderId="0" xfId="0" applyNumberFormat="1" applyFont="1"/>
    <xf numFmtId="164" fontId="6" fillId="0" borderId="0" xfId="1" applyNumberFormat="1" applyFont="1" applyFill="1" applyBorder="1"/>
    <xf numFmtId="164" fontId="0" fillId="0" borderId="14" xfId="0" applyNumberFormat="1" applyBorder="1"/>
    <xf numFmtId="164" fontId="4" fillId="0" borderId="14" xfId="0" applyNumberFormat="1" applyFont="1" applyBorder="1" applyAlignment="1">
      <alignment horizontal="center" vertical="center" wrapText="1"/>
    </xf>
    <xf numFmtId="164" fontId="6" fillId="2" borderId="4" xfId="1" applyNumberFormat="1" applyFont="1" applyBorder="1"/>
    <xf numFmtId="164" fontId="6" fillId="2" borderId="6" xfId="1" applyNumberFormat="1" applyFont="1" applyBorder="1"/>
    <xf numFmtId="0" fontId="4" fillId="0" borderId="5" xfId="0" applyFont="1" applyBorder="1"/>
    <xf numFmtId="164" fontId="1" fillId="0" borderId="0" xfId="0" applyNumberFormat="1" applyFont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7" xfId="0" applyBorder="1"/>
    <xf numFmtId="164" fontId="0" fillId="0" borderId="7" xfId="0" applyNumberFormat="1" applyBorder="1"/>
  </cellXfs>
  <cellStyles count="3">
    <cellStyle name="Neutral" xfId="1" builtinId="28"/>
    <cellStyle name="Normal" xfId="0" builtinId="0"/>
    <cellStyle name="Normal 2" xfId="2" xr:uid="{F57070CE-D331-40F3-B213-928C6EE63FA7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76"/>
  <sheetViews>
    <sheetView topLeftCell="U1" zoomScaleNormal="100" workbookViewId="0">
      <selection activeCell="W12" sqref="W12:AA12"/>
    </sheetView>
  </sheetViews>
  <sheetFormatPr defaultColWidth="9.109375" defaultRowHeight="14.4" x14ac:dyDescent="0.3"/>
  <cols>
    <col min="1" max="1" width="10.5546875" style="9" customWidth="1"/>
    <col min="2" max="4" width="9.109375" style="9"/>
    <col min="5" max="5" width="26.5546875" style="9" bestFit="1" customWidth="1"/>
    <col min="6" max="13" width="9.109375" style="9"/>
    <col min="14" max="14" width="10.6640625" style="9" customWidth="1"/>
    <col min="15" max="21" width="9.109375" style="9"/>
    <col min="22" max="22" width="59.109375" style="9" bestFit="1" customWidth="1"/>
    <col min="23" max="27" width="12.44140625" style="9" customWidth="1"/>
    <col min="28" max="16384" width="9.109375" style="9"/>
  </cols>
  <sheetData>
    <row r="1" spans="1:28" ht="25.2" customHeight="1" x14ac:dyDescent="0.5">
      <c r="A1" s="42" t="s">
        <v>67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  <c r="R1" s="1"/>
      <c r="S1" s="1"/>
      <c r="T1" s="1"/>
    </row>
    <row r="2" spans="1:28" ht="15" thickBot="1" x14ac:dyDescent="0.35">
      <c r="W2" s="43" t="s">
        <v>35</v>
      </c>
      <c r="X2" s="44"/>
      <c r="Y2" s="44"/>
      <c r="Z2" s="45"/>
      <c r="AA2" s="45"/>
    </row>
    <row r="3" spans="1:28" ht="60.75" customHeight="1" thickBot="1" x14ac:dyDescent="0.35">
      <c r="A3" s="10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  <c r="K3" s="10" t="s">
        <v>10</v>
      </c>
      <c r="L3" s="10" t="s">
        <v>11</v>
      </c>
      <c r="M3" s="10" t="s">
        <v>12</v>
      </c>
      <c r="N3" s="10" t="s">
        <v>13</v>
      </c>
      <c r="O3" s="10" t="s">
        <v>14</v>
      </c>
      <c r="P3" s="11" t="s">
        <v>46</v>
      </c>
      <c r="Q3" s="11" t="s">
        <v>47</v>
      </c>
      <c r="R3" s="11" t="s">
        <v>48</v>
      </c>
      <c r="S3" s="11" t="s">
        <v>49</v>
      </c>
      <c r="T3" s="11"/>
      <c r="V3" s="12" t="str">
        <f>B4</f>
        <v>Law Office of Franklin Katschke</v>
      </c>
      <c r="W3" s="13" t="s">
        <v>18</v>
      </c>
      <c r="X3" s="13" t="s">
        <v>77</v>
      </c>
      <c r="Y3" s="13" t="s">
        <v>30</v>
      </c>
      <c r="Z3" s="13" t="s">
        <v>31</v>
      </c>
      <c r="AA3" s="13" t="s">
        <v>60</v>
      </c>
    </row>
    <row r="4" spans="1:28" x14ac:dyDescent="0.3">
      <c r="A4" s="9">
        <v>45390</v>
      </c>
      <c r="B4" s="9" t="s">
        <v>38</v>
      </c>
      <c r="C4" s="9" t="s">
        <v>15</v>
      </c>
      <c r="D4" s="9" t="s">
        <v>24</v>
      </c>
      <c r="E4" s="14" t="s">
        <v>21</v>
      </c>
      <c r="G4" s="9" t="s">
        <v>17</v>
      </c>
      <c r="H4" s="9" t="s">
        <v>18</v>
      </c>
      <c r="I4" s="9" t="s">
        <v>19</v>
      </c>
      <c r="J4" s="9">
        <v>2.1</v>
      </c>
      <c r="L4" s="9">
        <v>166</v>
      </c>
      <c r="M4" s="9" t="s">
        <v>20</v>
      </c>
      <c r="P4" s="9" t="s">
        <v>17</v>
      </c>
      <c r="Q4" s="9" t="s">
        <v>52</v>
      </c>
      <c r="R4" s="9" t="s">
        <v>52</v>
      </c>
      <c r="S4" s="9" t="s">
        <v>20</v>
      </c>
      <c r="V4" s="15" t="s">
        <v>32</v>
      </c>
      <c r="W4" s="16">
        <f t="shared" ref="W4:AA5" si="0">SUMIFS($J$4:$J$16,$E$4:$E$16,$V4,$H$4:$H$16,W$3)</f>
        <v>0</v>
      </c>
      <c r="X4" s="17">
        <f t="shared" si="0"/>
        <v>0</v>
      </c>
      <c r="Y4" s="17">
        <f t="shared" si="0"/>
        <v>0</v>
      </c>
      <c r="Z4" s="17">
        <f t="shared" si="0"/>
        <v>0</v>
      </c>
      <c r="AA4" s="18">
        <f t="shared" si="0"/>
        <v>0</v>
      </c>
      <c r="AB4" s="9">
        <f>SUM(W4:AA4)</f>
        <v>0</v>
      </c>
    </row>
    <row r="5" spans="1:28" x14ac:dyDescent="0.3">
      <c r="A5" s="9">
        <v>45383</v>
      </c>
      <c r="B5" s="9" t="s">
        <v>38</v>
      </c>
      <c r="C5" s="9" t="s">
        <v>15</v>
      </c>
      <c r="D5" s="9" t="s">
        <v>24</v>
      </c>
      <c r="E5" s="9" t="s">
        <v>21</v>
      </c>
      <c r="G5" s="9" t="s">
        <v>17</v>
      </c>
      <c r="H5" s="9" t="s">
        <v>18</v>
      </c>
      <c r="I5" s="9" t="s">
        <v>19</v>
      </c>
      <c r="J5" s="9">
        <v>3.2</v>
      </c>
      <c r="L5" s="9">
        <v>166</v>
      </c>
      <c r="M5" s="9" t="s">
        <v>20</v>
      </c>
      <c r="P5" s="9" t="s">
        <v>17</v>
      </c>
      <c r="Q5" s="9" t="s">
        <v>52</v>
      </c>
      <c r="R5" s="9" t="s">
        <v>52</v>
      </c>
      <c r="S5" s="9" t="s">
        <v>20</v>
      </c>
      <c r="V5" s="19" t="s">
        <v>16</v>
      </c>
      <c r="W5" s="20">
        <f t="shared" si="0"/>
        <v>0</v>
      </c>
      <c r="X5" s="21">
        <f t="shared" si="0"/>
        <v>0</v>
      </c>
      <c r="Y5" s="21">
        <f t="shared" si="0"/>
        <v>0</v>
      </c>
      <c r="Z5" s="21">
        <f t="shared" si="0"/>
        <v>0</v>
      </c>
      <c r="AA5" s="22">
        <f t="shared" si="0"/>
        <v>0</v>
      </c>
      <c r="AB5" s="9">
        <f>SUM(W5:AA5)</f>
        <v>0</v>
      </c>
    </row>
    <row r="6" spans="1:28" x14ac:dyDescent="0.3">
      <c r="A6" s="9">
        <v>45384</v>
      </c>
      <c r="B6" s="9" t="s">
        <v>38</v>
      </c>
      <c r="C6" s="9" t="s">
        <v>15</v>
      </c>
      <c r="D6" s="9" t="s">
        <v>24</v>
      </c>
      <c r="E6" s="9" t="s">
        <v>21</v>
      </c>
      <c r="G6" s="9" t="s">
        <v>17</v>
      </c>
      <c r="H6" s="9" t="s">
        <v>18</v>
      </c>
      <c r="I6" s="9" t="s">
        <v>19</v>
      </c>
      <c r="J6" s="9">
        <v>4</v>
      </c>
      <c r="L6" s="9">
        <v>166</v>
      </c>
      <c r="M6" s="9" t="s">
        <v>20</v>
      </c>
      <c r="P6" s="9" t="s">
        <v>17</v>
      </c>
      <c r="Q6" s="9" t="s">
        <v>52</v>
      </c>
      <c r="R6" s="9" t="s">
        <v>52</v>
      </c>
      <c r="S6" s="9" t="s">
        <v>20</v>
      </c>
      <c r="V6" s="19" t="s">
        <v>21</v>
      </c>
      <c r="W6" s="20">
        <v>0</v>
      </c>
      <c r="X6" s="21">
        <v>1</v>
      </c>
      <c r="Y6" s="21">
        <v>2</v>
      </c>
      <c r="Z6" s="21">
        <v>3</v>
      </c>
      <c r="AA6" s="22">
        <v>4</v>
      </c>
      <c r="AB6" s="9">
        <f t="shared" ref="AB6:AB12" si="1">SUM(W6:AA6)</f>
        <v>10</v>
      </c>
    </row>
    <row r="7" spans="1:28" x14ac:dyDescent="0.3">
      <c r="A7" s="9">
        <v>45385</v>
      </c>
      <c r="B7" s="9" t="s">
        <v>38</v>
      </c>
      <c r="C7" s="9" t="s">
        <v>15</v>
      </c>
      <c r="D7" s="9" t="s">
        <v>24</v>
      </c>
      <c r="E7" s="9" t="s">
        <v>21</v>
      </c>
      <c r="G7" s="9" t="s">
        <v>17</v>
      </c>
      <c r="H7" s="9" t="s">
        <v>18</v>
      </c>
      <c r="I7" s="9" t="s">
        <v>19</v>
      </c>
      <c r="J7" s="9">
        <v>3.5</v>
      </c>
      <c r="L7" s="9">
        <v>166</v>
      </c>
      <c r="M7" s="9" t="s">
        <v>20</v>
      </c>
      <c r="P7" s="9" t="s">
        <v>17</v>
      </c>
      <c r="Q7" s="9" t="s">
        <v>52</v>
      </c>
      <c r="R7" s="9" t="s">
        <v>52</v>
      </c>
      <c r="S7" s="9" t="s">
        <v>20</v>
      </c>
      <c r="V7" s="19" t="s">
        <v>27</v>
      </c>
      <c r="W7" s="20">
        <f>SUMIFS($J$4:$J$16,$E$4:$E$16,$V6,$H$4:$H$16,W$3)</f>
        <v>25.1</v>
      </c>
      <c r="X7" s="21">
        <f t="shared" ref="X7:AA9" si="2">SUMIFS($J$4:$J$16,$E$4:$E$16,$V6,$H$4:$H$16,X$3)</f>
        <v>0</v>
      </c>
      <c r="Y7" s="21">
        <f t="shared" si="2"/>
        <v>0</v>
      </c>
      <c r="Z7" s="21">
        <f t="shared" si="2"/>
        <v>0</v>
      </c>
      <c r="AA7" s="22">
        <f t="shared" si="2"/>
        <v>0</v>
      </c>
      <c r="AB7" s="9">
        <f t="shared" si="1"/>
        <v>25.1</v>
      </c>
    </row>
    <row r="8" spans="1:28" x14ac:dyDescent="0.3">
      <c r="A8" s="9">
        <v>45386</v>
      </c>
      <c r="B8" s="9" t="s">
        <v>38</v>
      </c>
      <c r="C8" s="9" t="s">
        <v>15</v>
      </c>
      <c r="D8" s="9" t="s">
        <v>24</v>
      </c>
      <c r="E8" s="9" t="s">
        <v>21</v>
      </c>
      <c r="G8" s="9" t="s">
        <v>17</v>
      </c>
      <c r="H8" s="9" t="s">
        <v>18</v>
      </c>
      <c r="I8" s="9" t="s">
        <v>19</v>
      </c>
      <c r="J8" s="9">
        <v>4.5</v>
      </c>
      <c r="L8" s="9">
        <v>166</v>
      </c>
      <c r="M8" s="9" t="s">
        <v>20</v>
      </c>
      <c r="P8" s="9" t="s">
        <v>17</v>
      </c>
      <c r="Q8" s="9" t="s">
        <v>52</v>
      </c>
      <c r="R8" s="9" t="s">
        <v>52</v>
      </c>
      <c r="S8" s="9" t="s">
        <v>20</v>
      </c>
      <c r="V8" s="19" t="s">
        <v>28</v>
      </c>
      <c r="W8" s="20">
        <f>SUMIFS($J$4:$J$16,$E$4:$E$16,$V7,$H$4:$H$16,W$3)</f>
        <v>0</v>
      </c>
      <c r="X8" s="21">
        <f t="shared" si="2"/>
        <v>0</v>
      </c>
      <c r="Y8" s="21">
        <f t="shared" si="2"/>
        <v>0</v>
      </c>
      <c r="Z8" s="21">
        <f t="shared" si="2"/>
        <v>0</v>
      </c>
      <c r="AA8" s="22">
        <f t="shared" si="2"/>
        <v>0</v>
      </c>
      <c r="AB8" s="9">
        <f t="shared" si="1"/>
        <v>0</v>
      </c>
    </row>
    <row r="9" spans="1:28" x14ac:dyDescent="0.3">
      <c r="A9" s="9">
        <v>45390</v>
      </c>
      <c r="B9" s="9" t="s">
        <v>38</v>
      </c>
      <c r="C9" s="9" t="s">
        <v>15</v>
      </c>
      <c r="D9" s="9" t="s">
        <v>24</v>
      </c>
      <c r="E9" s="9" t="s">
        <v>21</v>
      </c>
      <c r="G9" s="9" t="s">
        <v>17</v>
      </c>
      <c r="H9" s="9" t="s">
        <v>18</v>
      </c>
      <c r="I9" s="9" t="s">
        <v>19</v>
      </c>
      <c r="J9" s="9">
        <v>2.6</v>
      </c>
      <c r="L9" s="9">
        <v>166</v>
      </c>
      <c r="M9" s="9" t="s">
        <v>20</v>
      </c>
      <c r="P9" s="9" t="s">
        <v>17</v>
      </c>
      <c r="Q9" s="9" t="s">
        <v>52</v>
      </c>
      <c r="R9" s="9" t="s">
        <v>52</v>
      </c>
      <c r="S9" s="9" t="s">
        <v>20</v>
      </c>
      <c r="V9" s="23" t="s">
        <v>78</v>
      </c>
      <c r="W9" s="20">
        <f>SUMIFS($J$4:$J$16,$E$4:$E$16,$V8,$H$4:$H$16,W$3)</f>
        <v>2.7</v>
      </c>
      <c r="X9" s="21">
        <f t="shared" si="2"/>
        <v>0</v>
      </c>
      <c r="Y9" s="21">
        <f t="shared" si="2"/>
        <v>0</v>
      </c>
      <c r="Z9" s="21">
        <f t="shared" si="2"/>
        <v>0</v>
      </c>
      <c r="AA9" s="22">
        <f t="shared" si="2"/>
        <v>0</v>
      </c>
      <c r="AB9" s="9">
        <f t="shared" si="1"/>
        <v>2.7</v>
      </c>
    </row>
    <row r="10" spans="1:28" x14ac:dyDescent="0.3">
      <c r="A10" s="9">
        <v>45383</v>
      </c>
      <c r="B10" s="9" t="s">
        <v>38</v>
      </c>
      <c r="C10" s="9" t="s">
        <v>15</v>
      </c>
      <c r="D10" s="9" t="s">
        <v>25</v>
      </c>
      <c r="E10" s="9" t="s">
        <v>21</v>
      </c>
      <c r="G10" s="9" t="s">
        <v>17</v>
      </c>
      <c r="H10" s="9" t="s">
        <v>18</v>
      </c>
      <c r="I10" s="9" t="s">
        <v>19</v>
      </c>
      <c r="J10" s="9">
        <v>0.5</v>
      </c>
      <c r="L10" s="9">
        <v>37.799999999999997</v>
      </c>
      <c r="M10" s="9" t="s">
        <v>20</v>
      </c>
      <c r="P10" s="9" t="s">
        <v>17</v>
      </c>
      <c r="Q10" s="9" t="s">
        <v>53</v>
      </c>
      <c r="R10" s="9" t="s">
        <v>53</v>
      </c>
      <c r="S10" s="9" t="s">
        <v>20</v>
      </c>
      <c r="V10" s="23" t="s">
        <v>79</v>
      </c>
      <c r="W10" s="20">
        <f>SUMIFS($J$4:$J$16,$E$4:$E$16,$V11,$H$4:$H$16,W$3)</f>
        <v>0</v>
      </c>
      <c r="X10" s="21">
        <f t="shared" ref="X10:AA11" si="3">SUMIFS($J$4:$J$16,$E$4:$E$16,$V11,$H$4:$H$16,X$3)</f>
        <v>0</v>
      </c>
      <c r="Y10" s="21">
        <f t="shared" si="3"/>
        <v>0</v>
      </c>
      <c r="Z10" s="21">
        <f t="shared" si="3"/>
        <v>0</v>
      </c>
      <c r="AA10" s="22">
        <f t="shared" si="3"/>
        <v>0</v>
      </c>
      <c r="AB10" s="9">
        <f t="shared" si="1"/>
        <v>0</v>
      </c>
    </row>
    <row r="11" spans="1:28" x14ac:dyDescent="0.3">
      <c r="A11" s="9">
        <v>45386</v>
      </c>
      <c r="B11" s="9" t="s">
        <v>38</v>
      </c>
      <c r="C11" s="9" t="s">
        <v>15</v>
      </c>
      <c r="D11" s="9" t="s">
        <v>25</v>
      </c>
      <c r="E11" s="9" t="s">
        <v>21</v>
      </c>
      <c r="G11" s="9" t="s">
        <v>17</v>
      </c>
      <c r="H11" s="9" t="s">
        <v>18</v>
      </c>
      <c r="I11" s="9" t="s">
        <v>19</v>
      </c>
      <c r="J11" s="9">
        <v>1.2</v>
      </c>
      <c r="L11" s="9">
        <v>37.799999999999997</v>
      </c>
      <c r="M11" s="9" t="s">
        <v>20</v>
      </c>
      <c r="P11" s="9" t="s">
        <v>17</v>
      </c>
      <c r="Q11" s="9" t="s">
        <v>53</v>
      </c>
      <c r="R11" s="9" t="s">
        <v>53</v>
      </c>
      <c r="S11" s="9" t="s">
        <v>20</v>
      </c>
      <c r="V11" s="19" t="s">
        <v>34</v>
      </c>
      <c r="W11" s="20">
        <f>SUMIFS($J$4:$J$16,$E$4:$E$16,$V12,$H$4:$H$16,W$3)</f>
        <v>0</v>
      </c>
      <c r="X11" s="21">
        <f t="shared" si="3"/>
        <v>0</v>
      </c>
      <c r="Y11" s="21">
        <f t="shared" si="3"/>
        <v>0</v>
      </c>
      <c r="Z11" s="21">
        <f t="shared" si="3"/>
        <v>0</v>
      </c>
      <c r="AA11" s="22">
        <f t="shared" si="3"/>
        <v>0</v>
      </c>
      <c r="AB11" s="9">
        <f t="shared" si="1"/>
        <v>0</v>
      </c>
    </row>
    <row r="12" spans="1:28" ht="15" thickBot="1" x14ac:dyDescent="0.35">
      <c r="A12" s="9">
        <v>45385</v>
      </c>
      <c r="B12" s="9" t="s">
        <v>38</v>
      </c>
      <c r="C12" s="9" t="s">
        <v>15</v>
      </c>
      <c r="D12" s="9" t="s">
        <v>25</v>
      </c>
      <c r="E12" s="9" t="s">
        <v>21</v>
      </c>
      <c r="G12" s="9" t="s">
        <v>17</v>
      </c>
      <c r="H12" s="9" t="s">
        <v>18</v>
      </c>
      <c r="I12" s="9" t="s">
        <v>19</v>
      </c>
      <c r="J12" s="9">
        <v>1</v>
      </c>
      <c r="L12" s="9">
        <v>37.799999999999997</v>
      </c>
      <c r="M12" s="9" t="s">
        <v>20</v>
      </c>
      <c r="P12" s="9" t="s">
        <v>17</v>
      </c>
      <c r="Q12" s="9" t="s">
        <v>53</v>
      </c>
      <c r="R12" s="9" t="s">
        <v>53</v>
      </c>
      <c r="S12" s="9" t="s">
        <v>20</v>
      </c>
      <c r="V12" s="41" t="s">
        <v>83</v>
      </c>
      <c r="W12" s="24">
        <f>SUMIFS($J$4:$J$16,$E$4:$E$16,"Specailty Court",$H$4:$H$16,W$3)</f>
        <v>0</v>
      </c>
      <c r="X12" s="25">
        <f t="shared" ref="X12:AA12" si="4">SUMIFS($J$4:$J$16,$E$4:$E$16,"Specailty Court",$H$4:$H$16,X$3)</f>
        <v>0</v>
      </c>
      <c r="Y12" s="25">
        <f t="shared" si="4"/>
        <v>0</v>
      </c>
      <c r="Z12" s="25">
        <f t="shared" si="4"/>
        <v>0</v>
      </c>
      <c r="AA12" s="26">
        <f t="shared" si="4"/>
        <v>0</v>
      </c>
      <c r="AB12" s="9">
        <f t="shared" si="1"/>
        <v>0</v>
      </c>
    </row>
    <row r="13" spans="1:28" x14ac:dyDescent="0.3">
      <c r="A13" s="9">
        <v>45386</v>
      </c>
      <c r="B13" s="9" t="s">
        <v>38</v>
      </c>
      <c r="C13" s="9" t="s">
        <v>15</v>
      </c>
      <c r="D13" s="9" t="s">
        <v>64</v>
      </c>
      <c r="E13" s="9" t="s">
        <v>21</v>
      </c>
      <c r="G13" s="9" t="s">
        <v>17</v>
      </c>
      <c r="H13" s="9" t="s">
        <v>18</v>
      </c>
      <c r="I13" s="9" t="s">
        <v>19</v>
      </c>
      <c r="J13" s="9">
        <v>1</v>
      </c>
      <c r="L13" s="9">
        <v>37</v>
      </c>
      <c r="M13" s="9" t="s">
        <v>22</v>
      </c>
      <c r="N13" s="9">
        <v>45195</v>
      </c>
      <c r="O13" s="9" t="s">
        <v>23</v>
      </c>
      <c r="P13" s="9" t="s">
        <v>17</v>
      </c>
      <c r="Q13" s="9" t="s">
        <v>65</v>
      </c>
      <c r="R13" s="9" t="s">
        <v>66</v>
      </c>
      <c r="S13" s="9" t="s">
        <v>22</v>
      </c>
      <c r="V13" s="27" t="s">
        <v>37</v>
      </c>
      <c r="W13" s="28">
        <f>SUM(W4:W12)</f>
        <v>27.8</v>
      </c>
      <c r="X13" s="28"/>
      <c r="Y13" s="28"/>
      <c r="Z13" s="28">
        <f>SUM(Z4:Z12)</f>
        <v>3</v>
      </c>
      <c r="AA13" s="28">
        <f>SUM(AA4:AA12)</f>
        <v>4</v>
      </c>
      <c r="AB13" s="9">
        <f>SUM(W4:AA12)</f>
        <v>37.800000000000004</v>
      </c>
    </row>
    <row r="14" spans="1:28" x14ac:dyDescent="0.3">
      <c r="A14" s="9">
        <v>45385</v>
      </c>
      <c r="B14" s="9" t="s">
        <v>38</v>
      </c>
      <c r="C14" s="9" t="s">
        <v>15</v>
      </c>
      <c r="D14" s="9" t="s">
        <v>39</v>
      </c>
      <c r="E14" s="9" t="s">
        <v>28</v>
      </c>
      <c r="G14" s="9" t="s">
        <v>17</v>
      </c>
      <c r="H14" s="9" t="s">
        <v>18</v>
      </c>
      <c r="I14" s="9" t="s">
        <v>19</v>
      </c>
      <c r="J14" s="9">
        <v>1.2</v>
      </c>
      <c r="L14" s="9">
        <v>12.4</v>
      </c>
      <c r="M14" s="9" t="s">
        <v>20</v>
      </c>
      <c r="P14" s="9" t="s">
        <v>17</v>
      </c>
      <c r="Q14" s="9" t="s">
        <v>54</v>
      </c>
      <c r="R14" s="9" t="s">
        <v>54</v>
      </c>
      <c r="S14" s="9" t="s">
        <v>20</v>
      </c>
      <c r="V14" s="35"/>
    </row>
    <row r="15" spans="1:28" ht="15" thickBot="1" x14ac:dyDescent="0.35">
      <c r="A15" s="9">
        <v>45390</v>
      </c>
      <c r="B15" s="9" t="s">
        <v>38</v>
      </c>
      <c r="C15" s="9" t="s">
        <v>15</v>
      </c>
      <c r="D15" s="9" t="s">
        <v>39</v>
      </c>
      <c r="E15" s="9" t="s">
        <v>28</v>
      </c>
      <c r="G15" s="9" t="s">
        <v>17</v>
      </c>
      <c r="H15" s="9" t="s">
        <v>18</v>
      </c>
      <c r="I15" s="9" t="s">
        <v>19</v>
      </c>
      <c r="J15" s="9">
        <v>1.5</v>
      </c>
      <c r="L15" s="9">
        <v>12.4</v>
      </c>
      <c r="M15" s="9" t="s">
        <v>20</v>
      </c>
      <c r="P15" s="9" t="s">
        <v>17</v>
      </c>
      <c r="Q15" s="9" t="s">
        <v>54</v>
      </c>
      <c r="R15" s="9" t="s">
        <v>54</v>
      </c>
      <c r="S15" s="9" t="s">
        <v>20</v>
      </c>
      <c r="W15" s="43" t="s">
        <v>36</v>
      </c>
      <c r="X15" s="44"/>
      <c r="Y15" s="44"/>
      <c r="Z15" s="45"/>
      <c r="AA15" s="45"/>
    </row>
    <row r="16" spans="1:28" ht="29.4" thickBot="1" x14ac:dyDescent="0.35">
      <c r="A16" s="9">
        <v>45390</v>
      </c>
      <c r="B16" s="9" t="s">
        <v>38</v>
      </c>
      <c r="C16" s="9" t="s">
        <v>15</v>
      </c>
      <c r="D16" s="9" t="s">
        <v>50</v>
      </c>
      <c r="E16" s="9" t="s">
        <v>21</v>
      </c>
      <c r="G16" s="9" t="s">
        <v>17</v>
      </c>
      <c r="H16" s="9" t="s">
        <v>18</v>
      </c>
      <c r="I16" s="9" t="s">
        <v>19</v>
      </c>
      <c r="J16" s="9">
        <v>1.5</v>
      </c>
      <c r="L16" s="9">
        <v>11.9</v>
      </c>
      <c r="M16" s="9" t="s">
        <v>22</v>
      </c>
      <c r="N16" s="9">
        <v>45189</v>
      </c>
      <c r="O16" s="9" t="s">
        <v>23</v>
      </c>
      <c r="P16" s="9" t="s">
        <v>17</v>
      </c>
      <c r="Q16" s="9" t="s">
        <v>51</v>
      </c>
      <c r="R16" s="9" t="s">
        <v>51</v>
      </c>
      <c r="S16" s="9" t="s">
        <v>22</v>
      </c>
      <c r="V16" s="12" t="str">
        <f>B4</f>
        <v>Law Office of Franklin Katschke</v>
      </c>
      <c r="W16" s="13" t="str">
        <f>W3</f>
        <v>Attorney</v>
      </c>
      <c r="X16" s="13" t="str">
        <f t="shared" ref="X16:Y16" si="5">X3</f>
        <v>Travel (Attorney)</v>
      </c>
      <c r="Y16" s="13" t="str">
        <f t="shared" si="5"/>
        <v>Investigator</v>
      </c>
      <c r="Z16" s="13" t="str">
        <f>Z3</f>
        <v>Expert</v>
      </c>
      <c r="AA16" s="13" t="str">
        <f>AA3</f>
        <v>Staff</v>
      </c>
    </row>
    <row r="17" spans="22:28" x14ac:dyDescent="0.3">
      <c r="V17" s="29" t="s">
        <v>33</v>
      </c>
      <c r="W17" s="2">
        <f>SUMIFS($J$4:$J$16,$E$4:$E$16,$V17,$H$4:$H$16,W$3)</f>
        <v>0</v>
      </c>
      <c r="X17" s="3">
        <f t="shared" ref="X17:AA17" si="6">SUMIFS($J$4:$J$16,$E$4:$E$16,$V17,$H$4:$H$16,X$3)</f>
        <v>0</v>
      </c>
      <c r="Y17" s="3">
        <f t="shared" si="6"/>
        <v>0</v>
      </c>
      <c r="Z17" s="3">
        <f t="shared" si="6"/>
        <v>0</v>
      </c>
      <c r="AA17" s="4">
        <f t="shared" si="6"/>
        <v>0</v>
      </c>
      <c r="AB17" s="30">
        <f>SUM(W17:AA17)</f>
        <v>0</v>
      </c>
    </row>
    <row r="18" spans="22:28" ht="15" thickBot="1" x14ac:dyDescent="0.35">
      <c r="V18" s="31" t="s">
        <v>80</v>
      </c>
      <c r="W18" s="5"/>
      <c r="X18" s="6"/>
      <c r="Y18" s="6"/>
      <c r="Z18" s="7"/>
      <c r="AA18" s="8"/>
      <c r="AB18" s="30">
        <f>SUM(W18:AA18)</f>
        <v>0</v>
      </c>
    </row>
    <row r="19" spans="22:28" x14ac:dyDescent="0.3">
      <c r="V19" s="27" t="s">
        <v>37</v>
      </c>
      <c r="W19" s="28">
        <f>SUM(W17:W18)</f>
        <v>0</v>
      </c>
      <c r="X19" s="28">
        <f t="shared" ref="X19:Y19" si="7">SUM(X17:X18)</f>
        <v>0</v>
      </c>
      <c r="Y19" s="28">
        <f t="shared" si="7"/>
        <v>0</v>
      </c>
      <c r="Z19" s="28">
        <f t="shared" ref="Z19:AA19" si="8">SUM(Z17:Z18)</f>
        <v>0</v>
      </c>
      <c r="AA19" s="28">
        <f t="shared" si="8"/>
        <v>0</v>
      </c>
      <c r="AB19" s="36">
        <f>SUM(W17:AA18)</f>
        <v>0</v>
      </c>
    </row>
    <row r="20" spans="22:28" x14ac:dyDescent="0.3">
      <c r="V20" s="14" t="s">
        <v>84</v>
      </c>
    </row>
    <row r="21" spans="22:28" x14ac:dyDescent="0.3">
      <c r="V21" s="14" t="s">
        <v>82</v>
      </c>
      <c r="AB21" s="9">
        <f>AB13+AB17</f>
        <v>37.800000000000004</v>
      </c>
    </row>
    <row r="22" spans="22:28" x14ac:dyDescent="0.3">
      <c r="V22" s="14" t="s">
        <v>45</v>
      </c>
    </row>
    <row r="25" spans="22:28" x14ac:dyDescent="0.3">
      <c r="V25" s="32" t="s">
        <v>44</v>
      </c>
    </row>
    <row r="26" spans="22:28" x14ac:dyDescent="0.3">
      <c r="V26" s="32" t="s">
        <v>44</v>
      </c>
    </row>
    <row r="27" spans="22:28" x14ac:dyDescent="0.3">
      <c r="V27" s="32" t="s">
        <v>44</v>
      </c>
    </row>
    <row r="28" spans="22:28" x14ac:dyDescent="0.3">
      <c r="V28" s="32" t="s">
        <v>44</v>
      </c>
    </row>
    <row r="29" spans="22:28" x14ac:dyDescent="0.3">
      <c r="V29" s="32" t="s">
        <v>44</v>
      </c>
    </row>
    <row r="30" spans="22:28" x14ac:dyDescent="0.3">
      <c r="V30" s="32" t="s">
        <v>44</v>
      </c>
    </row>
    <row r="31" spans="22:28" x14ac:dyDescent="0.3">
      <c r="V31" s="32" t="s">
        <v>44</v>
      </c>
    </row>
    <row r="59" spans="1:19" ht="15" thickBot="1" x14ac:dyDescent="0.35"/>
    <row r="60" spans="1:19" ht="15" thickTop="1" x14ac:dyDescent="0.3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4"/>
      <c r="Q60" s="34"/>
      <c r="R60" s="34"/>
      <c r="S60" s="34"/>
    </row>
    <row r="176" spans="20:20" x14ac:dyDescent="0.3">
      <c r="T176" s="34"/>
    </row>
  </sheetData>
  <mergeCells count="3">
    <mergeCell ref="A1:O1"/>
    <mergeCell ref="W15:AA15"/>
    <mergeCell ref="W2:AA2"/>
  </mergeCells>
  <pageMargins left="0.7" right="0.7" top="0.75" bottom="0.75" header="0.3" footer="0.3"/>
  <pageSetup scale="36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4B51D-8E4B-439E-AF93-5FF51E93766C}">
  <sheetPr>
    <pageSetUpPr fitToPage="1"/>
  </sheetPr>
  <dimension ref="A1:AB21"/>
  <sheetViews>
    <sheetView tabSelected="1" topLeftCell="U1" workbookViewId="0">
      <selection activeCell="W12" sqref="W12"/>
    </sheetView>
  </sheetViews>
  <sheetFormatPr defaultColWidth="9.109375" defaultRowHeight="14.4" x14ac:dyDescent="0.3"/>
  <cols>
    <col min="1" max="1" width="10.5546875" style="9" customWidth="1"/>
    <col min="2" max="21" width="9.109375" style="9"/>
    <col min="22" max="22" width="59.109375" style="9" bestFit="1" customWidth="1"/>
    <col min="23" max="27" width="12.44140625" style="9" customWidth="1"/>
    <col min="28" max="16384" width="9.109375" style="9"/>
  </cols>
  <sheetData>
    <row r="1" spans="1:28" ht="25.8" x14ac:dyDescent="0.5">
      <c r="A1" s="42" t="s">
        <v>67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  <c r="R1" s="1"/>
      <c r="S1" s="1"/>
      <c r="T1" s="1"/>
      <c r="U1" s="14" t="s">
        <v>29</v>
      </c>
    </row>
    <row r="2" spans="1:28" ht="15" thickBot="1" x14ac:dyDescent="0.35">
      <c r="W2" s="43" t="s">
        <v>35</v>
      </c>
      <c r="X2" s="46"/>
      <c r="Y2" s="46"/>
      <c r="Z2" s="45"/>
      <c r="AA2" s="45"/>
    </row>
    <row r="3" spans="1:28" ht="43.8" thickBot="1" x14ac:dyDescent="0.35">
      <c r="A3" s="10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  <c r="K3" s="10" t="s">
        <v>10</v>
      </c>
      <c r="L3" s="10" t="s">
        <v>11</v>
      </c>
      <c r="M3" s="10" t="s">
        <v>12</v>
      </c>
      <c r="N3" s="10" t="s">
        <v>13</v>
      </c>
      <c r="O3" s="10" t="s">
        <v>14</v>
      </c>
      <c r="P3" s="11" t="s">
        <v>46</v>
      </c>
      <c r="Q3" s="11" t="s">
        <v>47</v>
      </c>
      <c r="R3" s="11" t="s">
        <v>48</v>
      </c>
      <c r="S3" s="11" t="s">
        <v>49</v>
      </c>
      <c r="T3" s="11"/>
      <c r="V3" s="12" t="str">
        <f>B4</f>
        <v>Manuele Law LLC</v>
      </c>
      <c r="W3" s="13" t="s">
        <v>18</v>
      </c>
      <c r="X3" s="13" t="s">
        <v>77</v>
      </c>
      <c r="Y3" s="13" t="s">
        <v>30</v>
      </c>
      <c r="Z3" s="13" t="s">
        <v>31</v>
      </c>
      <c r="AA3" s="13" t="s">
        <v>60</v>
      </c>
      <c r="AB3" s="37"/>
    </row>
    <row r="4" spans="1:28" x14ac:dyDescent="0.3">
      <c r="A4" s="9">
        <v>45455</v>
      </c>
      <c r="B4" s="9" t="s">
        <v>40</v>
      </c>
      <c r="C4" s="9" t="s">
        <v>15</v>
      </c>
      <c r="D4" s="9" t="s">
        <v>68</v>
      </c>
      <c r="E4" s="9" t="s">
        <v>21</v>
      </c>
      <c r="G4" s="9" t="s">
        <v>41</v>
      </c>
      <c r="H4" s="9" t="s">
        <v>18</v>
      </c>
      <c r="I4" s="9" t="s">
        <v>19</v>
      </c>
      <c r="J4" s="9">
        <v>30</v>
      </c>
      <c r="L4" s="9">
        <v>52.6</v>
      </c>
      <c r="M4" s="9" t="s">
        <v>20</v>
      </c>
      <c r="P4" s="9" t="s">
        <v>41</v>
      </c>
      <c r="Q4" s="9" t="s">
        <v>69</v>
      </c>
      <c r="R4" s="9" t="s">
        <v>69</v>
      </c>
      <c r="S4" s="9" t="s">
        <v>22</v>
      </c>
      <c r="V4" s="15" t="s">
        <v>32</v>
      </c>
      <c r="W4" s="16">
        <f>SUMIFS($J$4:$J$21,$E$4:$E$21,$V4,$H$4:$H$21,W$3)</f>
        <v>0</v>
      </c>
      <c r="X4" s="17">
        <f t="shared" ref="X4:AA4" si="0">SUMIFS($J$4:$J$21,$E$4:$E$21,$V4,$H$4:$H$21,X$3)</f>
        <v>0</v>
      </c>
      <c r="Y4" s="17">
        <f t="shared" si="0"/>
        <v>0</v>
      </c>
      <c r="Z4" s="17">
        <f t="shared" si="0"/>
        <v>0</v>
      </c>
      <c r="AA4" s="18">
        <f t="shared" si="0"/>
        <v>0</v>
      </c>
      <c r="AB4" s="9">
        <f>SUM(W4:AA4)</f>
        <v>0</v>
      </c>
    </row>
    <row r="5" spans="1:28" x14ac:dyDescent="0.3">
      <c r="A5" s="9">
        <v>45455</v>
      </c>
      <c r="B5" s="9" t="s">
        <v>40</v>
      </c>
      <c r="C5" s="9" t="s">
        <v>15</v>
      </c>
      <c r="D5" s="9" t="s">
        <v>70</v>
      </c>
      <c r="E5" s="9" t="s">
        <v>27</v>
      </c>
      <c r="G5" s="9" t="s">
        <v>41</v>
      </c>
      <c r="H5" s="9" t="s">
        <v>18</v>
      </c>
      <c r="I5" s="9" t="s">
        <v>19</v>
      </c>
      <c r="J5" s="9">
        <v>30</v>
      </c>
      <c r="L5" s="9">
        <v>47.5</v>
      </c>
      <c r="M5" s="9" t="s">
        <v>20</v>
      </c>
      <c r="P5" s="9" t="s">
        <v>41</v>
      </c>
      <c r="S5" s="9" t="s">
        <v>22</v>
      </c>
      <c r="V5" s="19" t="s">
        <v>16</v>
      </c>
      <c r="W5" s="20">
        <f t="shared" ref="W5:AA11" si="1">SUMIFS($J$4:$J$21,$E$4:$E$21,$V5,$H$4:$H$21,W$3)</f>
        <v>30</v>
      </c>
      <c r="X5" s="21">
        <f t="shared" si="1"/>
        <v>0</v>
      </c>
      <c r="Y5" s="21">
        <f t="shared" si="1"/>
        <v>0</v>
      </c>
      <c r="Z5" s="21">
        <f t="shared" si="1"/>
        <v>0</v>
      </c>
      <c r="AA5" s="22">
        <f t="shared" si="1"/>
        <v>0</v>
      </c>
      <c r="AB5" s="9">
        <f>SUM(W5:AA5)</f>
        <v>30</v>
      </c>
    </row>
    <row r="6" spans="1:28" x14ac:dyDescent="0.3">
      <c r="A6" s="9">
        <v>45455</v>
      </c>
      <c r="B6" s="9" t="s">
        <v>40</v>
      </c>
      <c r="C6" s="9" t="s">
        <v>15</v>
      </c>
      <c r="D6" s="9" t="s">
        <v>71</v>
      </c>
      <c r="E6" s="9" t="s">
        <v>27</v>
      </c>
      <c r="G6" s="9" t="s">
        <v>41</v>
      </c>
      <c r="H6" s="9" t="s">
        <v>18</v>
      </c>
      <c r="I6" s="9" t="s">
        <v>19</v>
      </c>
      <c r="J6" s="9">
        <v>30</v>
      </c>
      <c r="L6" s="9">
        <v>46.5</v>
      </c>
      <c r="M6" s="9" t="s">
        <v>20</v>
      </c>
      <c r="P6" s="9" t="s">
        <v>41</v>
      </c>
      <c r="S6" s="9" t="s">
        <v>22</v>
      </c>
      <c r="V6" s="19" t="s">
        <v>21</v>
      </c>
      <c r="W6" s="20">
        <f t="shared" si="1"/>
        <v>124.7</v>
      </c>
      <c r="X6" s="21">
        <f t="shared" si="1"/>
        <v>0</v>
      </c>
      <c r="Y6" s="21">
        <f t="shared" si="1"/>
        <v>0</v>
      </c>
      <c r="Z6" s="21">
        <f t="shared" si="1"/>
        <v>0</v>
      </c>
      <c r="AA6" s="22">
        <f t="shared" si="1"/>
        <v>0</v>
      </c>
      <c r="AB6" s="9">
        <f>SUM(W6:AA6)</f>
        <v>124.7</v>
      </c>
    </row>
    <row r="7" spans="1:28" x14ac:dyDescent="0.3">
      <c r="A7" s="9">
        <v>45455</v>
      </c>
      <c r="B7" s="9" t="s">
        <v>40</v>
      </c>
      <c r="C7" s="9" t="s">
        <v>15</v>
      </c>
      <c r="D7" s="9" t="s">
        <v>43</v>
      </c>
      <c r="E7" s="9" t="s">
        <v>28</v>
      </c>
      <c r="G7" s="9" t="s">
        <v>41</v>
      </c>
      <c r="H7" s="9" t="s">
        <v>18</v>
      </c>
      <c r="I7" s="9" t="s">
        <v>19</v>
      </c>
      <c r="J7" s="9">
        <v>30</v>
      </c>
      <c r="L7" s="9">
        <v>45.8</v>
      </c>
      <c r="M7" s="9" t="s">
        <v>20</v>
      </c>
      <c r="P7" s="9" t="s">
        <v>41</v>
      </c>
      <c r="Q7" s="9" t="s">
        <v>63</v>
      </c>
      <c r="R7" s="9" t="s">
        <v>63</v>
      </c>
      <c r="S7" s="9" t="s">
        <v>22</v>
      </c>
      <c r="V7" s="19" t="s">
        <v>27</v>
      </c>
      <c r="W7" s="20">
        <f t="shared" si="1"/>
        <v>120</v>
      </c>
      <c r="X7" s="21">
        <f t="shared" si="1"/>
        <v>0</v>
      </c>
      <c r="Y7" s="21">
        <f t="shared" si="1"/>
        <v>0</v>
      </c>
      <c r="Z7" s="21">
        <f t="shared" si="1"/>
        <v>0</v>
      </c>
      <c r="AA7" s="22">
        <f t="shared" si="1"/>
        <v>0</v>
      </c>
      <c r="AB7" s="9">
        <f>SUM(W7:AA7)</f>
        <v>120</v>
      </c>
    </row>
    <row r="8" spans="1:28" x14ac:dyDescent="0.3">
      <c r="A8" s="9">
        <v>45455</v>
      </c>
      <c r="B8" s="9" t="s">
        <v>40</v>
      </c>
      <c r="C8" s="9" t="s">
        <v>15</v>
      </c>
      <c r="D8" s="9" t="s">
        <v>26</v>
      </c>
      <c r="E8" s="9" t="s">
        <v>21</v>
      </c>
      <c r="G8" s="9" t="s">
        <v>41</v>
      </c>
      <c r="H8" s="9" t="s">
        <v>18</v>
      </c>
      <c r="I8" s="9" t="s">
        <v>19</v>
      </c>
      <c r="J8" s="9">
        <v>2.5</v>
      </c>
      <c r="L8" s="9">
        <v>43.2</v>
      </c>
      <c r="M8" s="9" t="s">
        <v>20</v>
      </c>
      <c r="P8" s="9" t="s">
        <v>41</v>
      </c>
      <c r="Q8" s="9" t="s">
        <v>56</v>
      </c>
      <c r="R8" s="9" t="s">
        <v>56</v>
      </c>
      <c r="S8" s="9" t="s">
        <v>20</v>
      </c>
      <c r="V8" s="19" t="s">
        <v>28</v>
      </c>
      <c r="W8" s="20">
        <f t="shared" si="1"/>
        <v>30</v>
      </c>
      <c r="X8" s="21">
        <f t="shared" si="1"/>
        <v>0</v>
      </c>
      <c r="Y8" s="21">
        <f t="shared" si="1"/>
        <v>0</v>
      </c>
      <c r="Z8" s="21">
        <f t="shared" si="1"/>
        <v>0</v>
      </c>
      <c r="AA8" s="22">
        <f t="shared" si="1"/>
        <v>0</v>
      </c>
      <c r="AB8" s="9">
        <f>SUM(W8:AA8)</f>
        <v>30</v>
      </c>
    </row>
    <row r="9" spans="1:28" x14ac:dyDescent="0.3">
      <c r="A9" s="9">
        <v>45455</v>
      </c>
      <c r="B9" s="9" t="s">
        <v>40</v>
      </c>
      <c r="C9" s="9" t="s">
        <v>15</v>
      </c>
      <c r="D9" s="9" t="s">
        <v>72</v>
      </c>
      <c r="E9" s="9" t="s">
        <v>21</v>
      </c>
      <c r="G9" s="9" t="s">
        <v>41</v>
      </c>
      <c r="H9" s="9" t="s">
        <v>18</v>
      </c>
      <c r="I9" s="9" t="s">
        <v>19</v>
      </c>
      <c r="J9" s="9">
        <v>30</v>
      </c>
      <c r="L9" s="9">
        <v>36.5</v>
      </c>
      <c r="M9" s="9" t="s">
        <v>20</v>
      </c>
      <c r="P9" s="9" t="s">
        <v>41</v>
      </c>
      <c r="S9" s="9" t="s">
        <v>22</v>
      </c>
      <c r="V9" s="19" t="s">
        <v>78</v>
      </c>
      <c r="W9" s="20">
        <f t="shared" si="1"/>
        <v>0</v>
      </c>
      <c r="X9" s="21">
        <f t="shared" si="1"/>
        <v>0</v>
      </c>
      <c r="Y9" s="21">
        <f t="shared" si="1"/>
        <v>0</v>
      </c>
      <c r="Z9" s="21">
        <f t="shared" si="1"/>
        <v>0</v>
      </c>
      <c r="AA9" s="22">
        <f t="shared" si="1"/>
        <v>0</v>
      </c>
    </row>
    <row r="10" spans="1:28" x14ac:dyDescent="0.3">
      <c r="A10" s="9">
        <v>45455</v>
      </c>
      <c r="B10" s="9" t="s">
        <v>40</v>
      </c>
      <c r="C10" s="9" t="s">
        <v>15</v>
      </c>
      <c r="D10" s="9" t="s">
        <v>58</v>
      </c>
      <c r="E10" s="9" t="s">
        <v>21</v>
      </c>
      <c r="G10" s="9" t="s">
        <v>41</v>
      </c>
      <c r="H10" s="9" t="s">
        <v>18</v>
      </c>
      <c r="I10" s="9" t="s">
        <v>55</v>
      </c>
      <c r="J10" s="9">
        <v>30</v>
      </c>
      <c r="L10" s="9">
        <v>34.4</v>
      </c>
      <c r="M10" s="9" t="s">
        <v>20</v>
      </c>
      <c r="P10" s="9" t="s">
        <v>41</v>
      </c>
      <c r="S10" s="9" t="s">
        <v>22</v>
      </c>
      <c r="V10" s="19" t="s">
        <v>79</v>
      </c>
      <c r="W10" s="20">
        <f t="shared" si="1"/>
        <v>0</v>
      </c>
      <c r="X10" s="21">
        <f t="shared" si="1"/>
        <v>0</v>
      </c>
      <c r="Y10" s="21">
        <f t="shared" si="1"/>
        <v>0</v>
      </c>
      <c r="Z10" s="21">
        <f t="shared" si="1"/>
        <v>0</v>
      </c>
      <c r="AA10" s="22">
        <f t="shared" si="1"/>
        <v>0</v>
      </c>
      <c r="AB10" s="9">
        <f>SUM(W10:AA10)</f>
        <v>0</v>
      </c>
    </row>
    <row r="11" spans="1:28" x14ac:dyDescent="0.3">
      <c r="A11" s="9">
        <v>45421</v>
      </c>
      <c r="B11" s="9" t="s">
        <v>40</v>
      </c>
      <c r="C11" s="9" t="s">
        <v>15</v>
      </c>
      <c r="D11" s="9" t="s">
        <v>58</v>
      </c>
      <c r="E11" s="9" t="s">
        <v>21</v>
      </c>
      <c r="G11" s="9" t="s">
        <v>41</v>
      </c>
      <c r="H11" s="9" t="s">
        <v>18</v>
      </c>
      <c r="I11" s="9" t="s">
        <v>55</v>
      </c>
      <c r="J11" s="9">
        <v>0.5</v>
      </c>
      <c r="L11" s="9">
        <v>34.4</v>
      </c>
      <c r="M11" s="9" t="s">
        <v>20</v>
      </c>
      <c r="P11" s="9" t="s">
        <v>41</v>
      </c>
      <c r="S11" s="9" t="s">
        <v>22</v>
      </c>
      <c r="V11" s="19" t="s">
        <v>34</v>
      </c>
      <c r="W11" s="20">
        <f t="shared" si="1"/>
        <v>0</v>
      </c>
      <c r="X11" s="21">
        <f t="shared" si="1"/>
        <v>0</v>
      </c>
      <c r="Y11" s="21">
        <f t="shared" si="1"/>
        <v>0</v>
      </c>
      <c r="Z11" s="21">
        <f t="shared" si="1"/>
        <v>0</v>
      </c>
      <c r="AA11" s="22">
        <f t="shared" si="1"/>
        <v>0</v>
      </c>
      <c r="AB11" s="9">
        <f>SUM(W11:AA11)</f>
        <v>0</v>
      </c>
    </row>
    <row r="12" spans="1:28" ht="15" thickBot="1" x14ac:dyDescent="0.35">
      <c r="A12" s="9">
        <v>45455</v>
      </c>
      <c r="B12" s="9" t="s">
        <v>40</v>
      </c>
      <c r="C12" s="9" t="s">
        <v>15</v>
      </c>
      <c r="D12" s="9" t="s">
        <v>62</v>
      </c>
      <c r="E12" s="9" t="s">
        <v>27</v>
      </c>
      <c r="G12" s="9" t="s">
        <v>41</v>
      </c>
      <c r="H12" s="9" t="s">
        <v>18</v>
      </c>
      <c r="I12" s="9" t="s">
        <v>55</v>
      </c>
      <c r="J12" s="9">
        <v>30</v>
      </c>
      <c r="L12" s="9">
        <v>31</v>
      </c>
      <c r="M12" s="9" t="s">
        <v>20</v>
      </c>
      <c r="P12" s="9" t="s">
        <v>41</v>
      </c>
      <c r="S12" s="9" t="s">
        <v>22</v>
      </c>
      <c r="V12" s="41" t="s">
        <v>83</v>
      </c>
      <c r="W12" s="24">
        <f>SUMIFS($J$4:$J$21,$E$4:$E$21,"Specialty Court",$H$4:$H$21,W$3)</f>
        <v>0</v>
      </c>
      <c r="X12" s="25">
        <f t="shared" ref="X12:AA12" si="2">SUMIFS($J$4:$J$21,$E$4:$E$21,"Specialty Court",$H$4:$H$21,X$3)</f>
        <v>0</v>
      </c>
      <c r="Y12" s="25">
        <f t="shared" si="2"/>
        <v>0</v>
      </c>
      <c r="Z12" s="25">
        <f t="shared" si="2"/>
        <v>0</v>
      </c>
      <c r="AA12" s="26">
        <f t="shared" si="2"/>
        <v>0</v>
      </c>
      <c r="AB12" s="9">
        <f>SUM(W12:AA12)</f>
        <v>0</v>
      </c>
    </row>
    <row r="13" spans="1:28" x14ac:dyDescent="0.3">
      <c r="V13" s="27" t="s">
        <v>37</v>
      </c>
      <c r="W13" s="28">
        <f>SUM(W4:W12)</f>
        <v>304.7</v>
      </c>
      <c r="X13" s="28">
        <f t="shared" ref="X13:AA13" si="3">SUM(X4:X12)</f>
        <v>0</v>
      </c>
      <c r="Y13" s="28">
        <f t="shared" si="3"/>
        <v>0</v>
      </c>
      <c r="Z13" s="28">
        <f t="shared" si="3"/>
        <v>0</v>
      </c>
      <c r="AA13" s="28">
        <f t="shared" si="3"/>
        <v>0</v>
      </c>
      <c r="AB13" s="9">
        <f>SUM(W4:AA12)</f>
        <v>304.7</v>
      </c>
    </row>
    <row r="14" spans="1:28" ht="15" customHeight="1" x14ac:dyDescent="0.3">
      <c r="A14" s="9">
        <v>45455</v>
      </c>
      <c r="B14" s="9" t="s">
        <v>40</v>
      </c>
      <c r="C14" s="9" t="s">
        <v>15</v>
      </c>
      <c r="D14" s="9" t="s">
        <v>73</v>
      </c>
      <c r="E14" s="9" t="s">
        <v>16</v>
      </c>
      <c r="G14" s="9" t="s">
        <v>41</v>
      </c>
      <c r="H14" s="9" t="s">
        <v>18</v>
      </c>
      <c r="I14" s="9" t="s">
        <v>55</v>
      </c>
      <c r="J14" s="9">
        <v>30</v>
      </c>
      <c r="L14" s="9">
        <v>30</v>
      </c>
      <c r="M14" s="9" t="s">
        <v>20</v>
      </c>
      <c r="P14" s="9" t="s">
        <v>41</v>
      </c>
      <c r="S14" s="9" t="s">
        <v>22</v>
      </c>
      <c r="V14" s="35"/>
    </row>
    <row r="15" spans="1:28" ht="15" thickBot="1" x14ac:dyDescent="0.35">
      <c r="A15" s="9">
        <v>45455</v>
      </c>
      <c r="B15" s="9" t="s">
        <v>40</v>
      </c>
      <c r="C15" s="9" t="s">
        <v>15</v>
      </c>
      <c r="D15" s="9" t="s">
        <v>74</v>
      </c>
      <c r="E15" s="9" t="s">
        <v>21</v>
      </c>
      <c r="G15" s="9" t="s">
        <v>41</v>
      </c>
      <c r="H15" s="9" t="s">
        <v>18</v>
      </c>
      <c r="I15" s="9" t="s">
        <v>55</v>
      </c>
      <c r="J15" s="9">
        <v>30</v>
      </c>
      <c r="L15" s="9">
        <v>30</v>
      </c>
      <c r="M15" s="9" t="s">
        <v>20</v>
      </c>
      <c r="P15" s="9" t="s">
        <v>41</v>
      </c>
      <c r="S15" s="9" t="s">
        <v>22</v>
      </c>
      <c r="W15" s="43" t="s">
        <v>36</v>
      </c>
      <c r="X15" s="46"/>
      <c r="Y15" s="46"/>
      <c r="Z15" s="45"/>
      <c r="AA15" s="45"/>
    </row>
    <row r="16" spans="1:28" ht="29.4" thickBot="1" x14ac:dyDescent="0.35">
      <c r="A16" s="9">
        <v>45455</v>
      </c>
      <c r="B16" s="9" t="s">
        <v>40</v>
      </c>
      <c r="C16" s="9" t="s">
        <v>15</v>
      </c>
      <c r="D16" s="9" t="s">
        <v>75</v>
      </c>
      <c r="E16" s="9" t="s">
        <v>27</v>
      </c>
      <c r="G16" s="9" t="s">
        <v>41</v>
      </c>
      <c r="H16" s="9" t="s">
        <v>18</v>
      </c>
      <c r="I16" s="9" t="s">
        <v>55</v>
      </c>
      <c r="J16" s="9">
        <v>30</v>
      </c>
      <c r="L16" s="9">
        <v>30</v>
      </c>
      <c r="M16" s="9" t="s">
        <v>20</v>
      </c>
      <c r="P16" s="9" t="s">
        <v>41</v>
      </c>
      <c r="S16" s="9" t="s">
        <v>22</v>
      </c>
      <c r="V16" s="12" t="str">
        <f>B4</f>
        <v>Manuele Law LLC</v>
      </c>
      <c r="W16" s="13" t="str">
        <f>W3</f>
        <v>Attorney</v>
      </c>
      <c r="X16" s="13" t="str">
        <f t="shared" ref="X16:Y16" si="4">X3</f>
        <v>Travel (Attorney)</v>
      </c>
      <c r="Y16" s="13" t="str">
        <f t="shared" si="4"/>
        <v>Investigator</v>
      </c>
      <c r="Z16" s="13" t="str">
        <f>Z3</f>
        <v>Expert</v>
      </c>
      <c r="AA16" s="13" t="str">
        <f>AA3</f>
        <v>Staff</v>
      </c>
      <c r="AB16" s="38"/>
    </row>
    <row r="17" spans="1:28" x14ac:dyDescent="0.3">
      <c r="A17" s="9">
        <v>45455</v>
      </c>
      <c r="B17" s="9" t="s">
        <v>40</v>
      </c>
      <c r="C17" s="9" t="s">
        <v>15</v>
      </c>
      <c r="D17" s="9" t="s">
        <v>42</v>
      </c>
      <c r="E17" s="9" t="s">
        <v>21</v>
      </c>
      <c r="G17" s="9" t="s">
        <v>41</v>
      </c>
      <c r="H17" s="9" t="s">
        <v>18</v>
      </c>
      <c r="I17" s="9" t="s">
        <v>19</v>
      </c>
      <c r="J17" s="9">
        <v>0.2</v>
      </c>
      <c r="L17" s="9">
        <v>18.5</v>
      </c>
      <c r="M17" s="9" t="s">
        <v>20</v>
      </c>
      <c r="P17" s="9" t="s">
        <v>41</v>
      </c>
      <c r="Q17" s="9" t="s">
        <v>57</v>
      </c>
      <c r="R17" s="9" t="s">
        <v>57</v>
      </c>
      <c r="S17" s="9" t="s">
        <v>20</v>
      </c>
      <c r="V17" s="39" t="s">
        <v>33</v>
      </c>
      <c r="W17" s="2">
        <f>SUMIFS($J$4:$J$21,$E$4:$E$21,$V17,$H$4:$H$21,W$3)</f>
        <v>0</v>
      </c>
      <c r="X17" s="3">
        <f t="shared" ref="X17:AA17" si="5">SUMIFS($J$4:$J$21,$E$4:$E$21,$V17,$H$4:$H$21,X$3)</f>
        <v>0</v>
      </c>
      <c r="Y17" s="3">
        <f t="shared" si="5"/>
        <v>0</v>
      </c>
      <c r="Z17" s="3">
        <f t="shared" si="5"/>
        <v>0</v>
      </c>
      <c r="AA17" s="4">
        <f t="shared" si="5"/>
        <v>0</v>
      </c>
      <c r="AB17" s="9">
        <f>SUM(W17:AA17)</f>
        <v>0</v>
      </c>
    </row>
    <row r="18" spans="1:28" ht="15" thickBot="1" x14ac:dyDescent="0.35">
      <c r="A18" s="9">
        <v>45390</v>
      </c>
      <c r="B18" s="9" t="s">
        <v>40</v>
      </c>
      <c r="C18" s="9" t="s">
        <v>15</v>
      </c>
      <c r="D18" s="9" t="s">
        <v>59</v>
      </c>
      <c r="E18" s="9" t="s">
        <v>21</v>
      </c>
      <c r="G18" s="9" t="s">
        <v>41</v>
      </c>
      <c r="H18" s="9" t="s">
        <v>18</v>
      </c>
      <c r="I18" s="9" t="s">
        <v>55</v>
      </c>
      <c r="J18" s="9">
        <v>0.2</v>
      </c>
      <c r="L18" s="9">
        <v>4</v>
      </c>
      <c r="M18" s="9" t="s">
        <v>20</v>
      </c>
      <c r="P18" s="9" t="s">
        <v>41</v>
      </c>
      <c r="R18" s="9" t="s">
        <v>61</v>
      </c>
      <c r="S18" s="9" t="s">
        <v>20</v>
      </c>
      <c r="V18" s="40" t="s">
        <v>80</v>
      </c>
      <c r="W18" s="5"/>
      <c r="X18" s="6"/>
      <c r="Y18" s="6"/>
      <c r="Z18" s="7"/>
      <c r="AA18" s="8"/>
      <c r="AB18" s="9">
        <f>SUM(W18:AA18)</f>
        <v>0</v>
      </c>
    </row>
    <row r="19" spans="1:28" x14ac:dyDescent="0.3">
      <c r="A19" s="9">
        <v>45441</v>
      </c>
      <c r="B19" s="9" t="s">
        <v>40</v>
      </c>
      <c r="C19" s="9" t="s">
        <v>15</v>
      </c>
      <c r="D19" s="9" t="s">
        <v>59</v>
      </c>
      <c r="E19" s="9" t="s">
        <v>21</v>
      </c>
      <c r="G19" s="9" t="s">
        <v>41</v>
      </c>
      <c r="H19" s="9" t="s">
        <v>18</v>
      </c>
      <c r="I19" s="9" t="s">
        <v>55</v>
      </c>
      <c r="J19" s="9">
        <v>0.1</v>
      </c>
      <c r="L19" s="9">
        <v>4</v>
      </c>
      <c r="M19" s="9" t="s">
        <v>20</v>
      </c>
      <c r="P19" s="9" t="s">
        <v>41</v>
      </c>
      <c r="R19" s="9" t="s">
        <v>61</v>
      </c>
      <c r="S19" s="9" t="s">
        <v>20</v>
      </c>
      <c r="V19" s="27" t="s">
        <v>37</v>
      </c>
      <c r="W19" s="28">
        <f>SUM(W17:W18)</f>
        <v>0</v>
      </c>
      <c r="X19" s="28">
        <f t="shared" ref="X19:Y19" si="6">SUM(X17:X18)</f>
        <v>0</v>
      </c>
      <c r="Y19" s="28">
        <f t="shared" si="6"/>
        <v>0</v>
      </c>
      <c r="Z19" s="28">
        <f t="shared" ref="Z19:AA19" si="7">SUM(Z17:Z18)</f>
        <v>0</v>
      </c>
      <c r="AA19" s="28">
        <f t="shared" si="7"/>
        <v>0</v>
      </c>
      <c r="AB19" s="9">
        <f>SUM(W17:AA18)</f>
        <v>0</v>
      </c>
    </row>
    <row r="20" spans="1:28" x14ac:dyDescent="0.3">
      <c r="A20" s="9">
        <v>45441</v>
      </c>
      <c r="B20" s="9" t="s">
        <v>40</v>
      </c>
      <c r="C20" s="9" t="s">
        <v>15</v>
      </c>
      <c r="D20" s="9" t="s">
        <v>59</v>
      </c>
      <c r="E20" s="9" t="s">
        <v>21</v>
      </c>
      <c r="G20" s="9" t="s">
        <v>41</v>
      </c>
      <c r="H20" s="9" t="s">
        <v>18</v>
      </c>
      <c r="I20" s="9" t="s">
        <v>55</v>
      </c>
      <c r="J20" s="9">
        <v>0.2</v>
      </c>
      <c r="L20" s="9">
        <v>4</v>
      </c>
      <c r="M20" s="9" t="s">
        <v>20</v>
      </c>
      <c r="P20" s="9" t="s">
        <v>41</v>
      </c>
      <c r="R20" s="9" t="s">
        <v>61</v>
      </c>
      <c r="S20" s="9" t="s">
        <v>20</v>
      </c>
      <c r="V20" s="14" t="s">
        <v>81</v>
      </c>
    </row>
    <row r="21" spans="1:28" x14ac:dyDescent="0.3">
      <c r="A21" s="9">
        <v>45455</v>
      </c>
      <c r="B21" s="9" t="s">
        <v>40</v>
      </c>
      <c r="C21" s="9" t="s">
        <v>15</v>
      </c>
      <c r="D21" s="9" t="s">
        <v>76</v>
      </c>
      <c r="E21" s="9" t="s">
        <v>21</v>
      </c>
      <c r="G21" s="9" t="s">
        <v>41</v>
      </c>
      <c r="H21" s="9" t="s">
        <v>18</v>
      </c>
      <c r="I21" s="9" t="s">
        <v>55</v>
      </c>
      <c r="J21" s="9">
        <v>1</v>
      </c>
      <c r="L21" s="9">
        <v>1</v>
      </c>
      <c r="M21" s="9" t="s">
        <v>20</v>
      </c>
      <c r="P21" s="9" t="s">
        <v>41</v>
      </c>
      <c r="S21" s="9" t="s">
        <v>20</v>
      </c>
      <c r="V21" s="14" t="s">
        <v>82</v>
      </c>
    </row>
  </sheetData>
  <mergeCells count="3">
    <mergeCell ref="A1:O1"/>
    <mergeCell ref="W2:AA2"/>
    <mergeCell ref="W15:AA15"/>
  </mergeCells>
  <pageMargins left="0.7" right="0.7" top="0.75" bottom="0.75" header="0.3" footer="0.3"/>
  <pageSetup scale="38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41f1c65-c536-4769-957d-821350c3e2f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135F541190F04EB6503BD8C46FA4A7" ma:contentTypeVersion="11" ma:contentTypeDescription="Create a new document." ma:contentTypeScope="" ma:versionID="499d6138b33e2313a0c1d434779c2efe">
  <xsd:schema xmlns:xsd="http://www.w3.org/2001/XMLSchema" xmlns:xs="http://www.w3.org/2001/XMLSchema" xmlns:p="http://schemas.microsoft.com/office/2006/metadata/properties" xmlns:ns3="0ed4f838-9898-4254-ade9-41d7bd290798" xmlns:ns4="741f1c65-c536-4769-957d-821350c3e2fa" targetNamespace="http://schemas.microsoft.com/office/2006/metadata/properties" ma:root="true" ma:fieldsID="298217646daf47926eaaf4afa43662ae" ns3:_="" ns4:_="">
    <xsd:import namespace="0ed4f838-9898-4254-ade9-41d7bd290798"/>
    <xsd:import namespace="741f1c65-c536-4769-957d-821350c3e2f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d4f838-9898-4254-ade9-41d7bd29079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1f1c65-c536-4769-957d-821350c3e2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7F1C5E-0528-4EA1-923B-2E40CCACBA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72E46B-7269-4D17-AA62-709A3A539456}">
  <ds:schemaRefs>
    <ds:schemaRef ds:uri="http://schemas.microsoft.com/office/2006/metadata/properties"/>
    <ds:schemaRef ds:uri="741f1c65-c536-4769-957d-821350c3e2fa"/>
    <ds:schemaRef ds:uri="0ed4f838-9898-4254-ade9-41d7bd290798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884515E-6304-4B64-A9BA-FD5BA9BE93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d4f838-9898-4254-ade9-41d7bd290798"/>
    <ds:schemaRef ds:uri="741f1c65-c536-4769-957d-821350c3e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LINCOLN - Katschke</vt:lpstr>
      <vt:lpstr>LINCOLN - Manuele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2024-07-16T19:24:34Z</cp:lastPrinted>
  <dcterms:created xsi:type="dcterms:W3CDTF">2023-10-12T00:15:55Z</dcterms:created>
  <dcterms:modified xsi:type="dcterms:W3CDTF">2026-03-05T17:19:57Z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0x0101008A135F541190F04EB6503BD8C46FA4A7</vt:lpwstr>
  </property>
</Properties>
</file>